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330" windowWidth="23385" windowHeight="11520" activeTab="1"/>
  </bookViews>
  <sheets>
    <sheet name="C-4" sheetId="1" r:id="rId1"/>
    <sheet name="Метаданные" sheetId="2" r:id="rId2"/>
  </sheets>
  <definedNames>
    <definedName name="_xlnm.Print_Area" localSheetId="0">'C-4'!$A$1:$W$18</definedName>
  </definedNames>
  <calcPr fullCalcOnLoad="1"/>
</workbook>
</file>

<file path=xl/sharedStrings.xml><?xml version="1.0" encoding="utf-8"?>
<sst xmlns="http://schemas.openxmlformats.org/spreadsheetml/2006/main" count="45" uniqueCount="37">
  <si>
    <t>Бытовое водопотребление в расчете на душу населения</t>
  </si>
  <si>
    <t>Самообеспечение</t>
  </si>
  <si>
    <t>Общее потребление воды (коммунальное водоснабжение и самообеспечение)</t>
  </si>
  <si>
    <t xml:space="preserve">Потребление воды в коммунальной сфере в стране </t>
  </si>
  <si>
    <t>Население, подключенное к коммунальному водоснабжению</t>
  </si>
  <si>
    <t>Потребление воды на душу населения в год</t>
  </si>
  <si>
    <t>Население не подключенное к коммунальному водоснабжению (самообеспечение)</t>
  </si>
  <si>
    <t>Расчетное потребление воды на душу населения</t>
  </si>
  <si>
    <t xml:space="preserve">Потребление воды  в коммунальной сфере в стране - cамообеспечение </t>
  </si>
  <si>
    <t xml:space="preserve">Общее потребление воды                       </t>
  </si>
  <si>
    <t>Общая численность населения</t>
  </si>
  <si>
    <t xml:space="preserve">Потребление воды на душу населения в год   </t>
  </si>
  <si>
    <t xml:space="preserve">млн.  </t>
  </si>
  <si>
    <t>Единица</t>
  </si>
  <si>
    <t>Показатель</t>
  </si>
  <si>
    <t>Определение показателя</t>
  </si>
  <si>
    <t>Показатель рассчитывается как объем воды, используемой для удовлетворения хозяйственно-питьевых и других нужд населения (включая работников предприятий) в расчете на душу населения.</t>
  </si>
  <si>
    <t>Единица измерения</t>
  </si>
  <si>
    <t>Показатель измеряется в кубических метрах (м³) на душу населения.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</si>
  <si>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</si>
  <si>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</si>
  <si>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</si>
  <si>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</si>
  <si>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</si>
  <si>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</si>
  <si>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 xml:space="preserve"> 1-ВК «Отчет о работе предприятий, осуществляющих эксплуатацию систем водоснабжения и (или) водоотведения»</t>
  </si>
  <si>
    <t>Сопутствующие показатели</t>
  </si>
  <si>
    <t>Коммунальное водоснабжение, Самообеспечение, Общее потребление воды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</si>
  <si>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</si>
  <si>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</si>
  <si>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</si>
  <si>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</si>
  <si>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</si>
  <si>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</si>
  <si>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 xml:space="preserve">Ответственным государственным органом по формированию данных по бытовому водопотреблению является БНС АСПИР РК. Информация формируется раз в год по итогам общегосударственного статистического наблюдения по форме: 1-ВК «Отчет о работе предприятий, осуществляющих эксплуатацию систем водоснабжения и (или) водоотведения». Информация по населению, имеющему доступ к коммунальному водоснабжению формируется Комитетом санитарно-эпидемиологического контроля Министерства здравоохранения Республики Казахстан. </t>
  </si>
  <si>
    <r>
      <t>млн. м</t>
    </r>
    <r>
      <rPr>
        <vertAlign val="superscript"/>
        <sz val="12"/>
        <color indexed="8"/>
        <rFont val="Roboto"/>
        <family val="0"/>
      </rPr>
      <t>3</t>
    </r>
  </si>
  <si>
    <r>
      <t>м</t>
    </r>
    <r>
      <rPr>
        <vertAlign val="superscript"/>
        <sz val="12"/>
        <color indexed="8"/>
        <rFont val="Roboto"/>
        <family val="0"/>
      </rPr>
      <t>3</t>
    </r>
  </si>
</sst>
</file>

<file path=xl/styles.xml><?xml version="1.0" encoding="utf-8"?>
<styleSheet xmlns="http://schemas.openxmlformats.org/spreadsheetml/2006/main">
  <numFmts count="1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Roboto"/>
      <family val="0"/>
    </font>
    <font>
      <sz val="11"/>
      <color rgb="FF000000"/>
      <name val="Roboto"/>
      <family val="0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justify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justify"/>
    </xf>
    <xf numFmtId="0" fontId="0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4" borderId="0" xfId="0" applyFont="1" applyFill="1" applyAlignment="1">
      <alignment/>
    </xf>
    <xf numFmtId="0" fontId="49" fillId="33" borderId="12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center" vertical="top" wrapText="1"/>
    </xf>
    <xf numFmtId="172" fontId="49" fillId="8" borderId="12" xfId="0" applyNumberFormat="1" applyFont="1" applyFill="1" applyBorder="1" applyAlignment="1">
      <alignment horizontal="right" wrapText="1"/>
    </xf>
    <xf numFmtId="172" fontId="49" fillId="35" borderId="12" xfId="0" applyNumberFormat="1" applyFont="1" applyFill="1" applyBorder="1" applyAlignment="1">
      <alignment horizontal="right"/>
    </xf>
    <xf numFmtId="172" fontId="50" fillId="35" borderId="13" xfId="0" applyNumberFormat="1" applyFont="1" applyFill="1" applyBorder="1" applyAlignment="1">
      <alignment horizontal="right" wrapText="1"/>
    </xf>
    <xf numFmtId="172" fontId="49" fillId="35" borderId="12" xfId="0" applyNumberFormat="1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9" fillId="8" borderId="12" xfId="0" applyFont="1" applyFill="1" applyBorder="1" applyAlignment="1">
      <alignment horizontal="right"/>
    </xf>
    <xf numFmtId="172" fontId="49" fillId="8" borderId="10" xfId="0" applyNumberFormat="1" applyFont="1" applyFill="1" applyBorder="1" applyAlignment="1">
      <alignment horizontal="right" wrapText="1"/>
    </xf>
    <xf numFmtId="172" fontId="49" fillId="35" borderId="10" xfId="0" applyNumberFormat="1" applyFont="1" applyFill="1" applyBorder="1" applyAlignment="1">
      <alignment horizontal="right"/>
    </xf>
    <xf numFmtId="172" fontId="50" fillId="35" borderId="11" xfId="0" applyNumberFormat="1" applyFont="1" applyFill="1" applyBorder="1" applyAlignment="1">
      <alignment horizontal="right" wrapText="1"/>
    </xf>
    <xf numFmtId="172" fontId="49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8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top" wrapText="1"/>
    </xf>
    <xf numFmtId="172" fontId="49" fillId="36" borderId="10" xfId="0" applyNumberFormat="1" applyFont="1" applyFill="1" applyBorder="1" applyAlignment="1">
      <alignment horizontal="right" wrapText="1"/>
    </xf>
    <xf numFmtId="172" fontId="49" fillId="35" borderId="11" xfId="0" applyNumberFormat="1" applyFont="1" applyFill="1" applyBorder="1" applyAlignment="1">
      <alignment/>
    </xf>
    <xf numFmtId="173" fontId="49" fillId="35" borderId="10" xfId="0" applyNumberFormat="1" applyFont="1" applyFill="1" applyBorder="1" applyAlignment="1">
      <alignment/>
    </xf>
    <xf numFmtId="172" fontId="49" fillId="35" borderId="10" xfId="0" applyNumberFormat="1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left" vertical="top" wrapText="1"/>
    </xf>
    <xf numFmtId="172" fontId="51" fillId="36" borderId="10" xfId="0" applyNumberFormat="1" applyFont="1" applyFill="1" applyBorder="1" applyAlignment="1">
      <alignment horizontal="right" wrapText="1"/>
    </xf>
    <xf numFmtId="0" fontId="46" fillId="34" borderId="10" xfId="0" applyFont="1" applyFill="1" applyBorder="1" applyAlignment="1">
      <alignment/>
    </xf>
    <xf numFmtId="4" fontId="52" fillId="37" borderId="10" xfId="52" applyNumberFormat="1" applyFont="1" applyFill="1" applyBorder="1" applyAlignment="1">
      <alignment vertical="center" wrapText="1"/>
      <protection/>
    </xf>
    <xf numFmtId="0" fontId="52" fillId="0" borderId="10" xfId="52" applyFont="1" applyBorder="1">
      <alignment/>
      <protection/>
    </xf>
    <xf numFmtId="0" fontId="52" fillId="0" borderId="0" xfId="0" applyFont="1" applyAlignment="1">
      <alignment/>
    </xf>
    <xf numFmtId="0" fontId="6" fillId="0" borderId="10" xfId="52" applyFont="1" applyBorder="1" applyAlignment="1">
      <alignment wrapText="1"/>
      <protection/>
    </xf>
    <xf numFmtId="0" fontId="52" fillId="0" borderId="10" xfId="52" applyFont="1" applyBorder="1" applyAlignment="1">
      <alignment wrapText="1"/>
      <protection/>
    </xf>
    <xf numFmtId="17" fontId="52" fillId="0" borderId="10" xfId="52" applyNumberFormat="1" applyFont="1" applyBorder="1">
      <alignment/>
      <protection/>
    </xf>
    <xf numFmtId="0" fontId="53" fillId="34" borderId="11" xfId="0" applyFont="1" applyFill="1" applyBorder="1" applyAlignment="1">
      <alignment horizontal="center" vertical="top" wrapText="1"/>
    </xf>
    <xf numFmtId="0" fontId="53" fillId="34" borderId="14" xfId="0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14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 vertical="top" wrapText="1"/>
    </xf>
    <xf numFmtId="0" fontId="54" fillId="8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37" fillId="33" borderId="0" xfId="0" applyFont="1" applyFill="1" applyBorder="1" applyAlignment="1">
      <alignment horizontal="justify"/>
    </xf>
    <xf numFmtId="0" fontId="52" fillId="37" borderId="17" xfId="52" applyFont="1" applyFill="1" applyBorder="1" applyAlignment="1">
      <alignment horizontal="left" vertical="center" wrapText="1"/>
      <protection/>
    </xf>
    <xf numFmtId="0" fontId="52" fillId="37" borderId="18" xfId="52" applyFont="1" applyFill="1" applyBorder="1" applyAlignment="1">
      <alignment horizontal="left" vertical="center" wrapText="1"/>
      <protection/>
    </xf>
    <xf numFmtId="0" fontId="52" fillId="0" borderId="19" xfId="52" applyFont="1" applyBorder="1" applyAlignment="1">
      <alignment/>
      <protection/>
    </xf>
    <xf numFmtId="0" fontId="52" fillId="0" borderId="20" xfId="52" applyFont="1" applyBorder="1" applyAlignment="1">
      <alignment/>
      <protection/>
    </xf>
    <xf numFmtId="0" fontId="52" fillId="0" borderId="12" xfId="52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SheetLayoutView="70" zoomScalePageLayoutView="0" workbookViewId="0" topLeftCell="A1">
      <selection activeCell="C16" sqref="C16"/>
    </sheetView>
  </sheetViews>
  <sheetFormatPr defaultColWidth="11.421875" defaultRowHeight="15"/>
  <cols>
    <col min="1" max="1" width="5.7109375" style="6" customWidth="1"/>
    <col min="2" max="2" width="37.7109375" style="1" customWidth="1"/>
    <col min="3" max="3" width="11.421875" style="1" customWidth="1"/>
    <col min="4" max="14" width="7.7109375" style="1" customWidth="1"/>
    <col min="15" max="15" width="7.7109375" style="7" customWidth="1"/>
    <col min="16" max="21" width="7.7109375" style="1" customWidth="1"/>
    <col min="22" max="22" width="8.57421875" style="7" customWidth="1"/>
    <col min="23" max="23" width="8.57421875" style="1" customWidth="1"/>
    <col min="24" max="24" width="8.140625" style="1" customWidth="1"/>
    <col min="25" max="25" width="8.8515625" style="1" customWidth="1"/>
    <col min="26" max="16384" width="11.421875" style="1" customWidth="1"/>
  </cols>
  <sheetData>
    <row r="1" spans="1:25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4" ht="16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6" s="2" customFormat="1" ht="15.75">
      <c r="A3" s="14"/>
      <c r="B3" s="15"/>
      <c r="C3" s="16" t="s">
        <v>13</v>
      </c>
      <c r="D3" s="16">
        <v>2000</v>
      </c>
      <c r="E3" s="16">
        <v>2001</v>
      </c>
      <c r="F3" s="16">
        <v>2002</v>
      </c>
      <c r="G3" s="16">
        <v>2003</v>
      </c>
      <c r="H3" s="16">
        <v>2004</v>
      </c>
      <c r="I3" s="16">
        <v>2005</v>
      </c>
      <c r="J3" s="16">
        <v>2006</v>
      </c>
      <c r="K3" s="16">
        <v>2007</v>
      </c>
      <c r="L3" s="16">
        <v>2008</v>
      </c>
      <c r="M3" s="16">
        <v>2009</v>
      </c>
      <c r="N3" s="16">
        <v>2010</v>
      </c>
      <c r="O3" s="16">
        <v>2011</v>
      </c>
      <c r="P3" s="16">
        <v>2012</v>
      </c>
      <c r="Q3" s="17">
        <v>2013</v>
      </c>
      <c r="R3" s="18">
        <v>2014</v>
      </c>
      <c r="S3" s="20">
        <v>2015</v>
      </c>
      <c r="T3" s="19">
        <v>2016</v>
      </c>
      <c r="U3" s="19">
        <v>2017</v>
      </c>
      <c r="V3" s="19">
        <v>2018</v>
      </c>
      <c r="W3" s="19">
        <v>2019</v>
      </c>
      <c r="X3" s="19">
        <v>2020</v>
      </c>
      <c r="Y3" s="19">
        <v>2021</v>
      </c>
      <c r="Z3" s="19">
        <v>2022</v>
      </c>
    </row>
    <row r="4" spans="1:26" s="2" customFormat="1" ht="16.5" customHeight="1">
      <c r="A4" s="14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45"/>
    </row>
    <row r="5" spans="1:26" s="2" customFormat="1" ht="47.25">
      <c r="A5" s="17">
        <v>1</v>
      </c>
      <c r="B5" s="24" t="s">
        <v>3</v>
      </c>
      <c r="C5" s="25" t="s">
        <v>35</v>
      </c>
      <c r="D5" s="26">
        <v>365</v>
      </c>
      <c r="E5" s="26">
        <v>349</v>
      </c>
      <c r="F5" s="26">
        <v>334</v>
      </c>
      <c r="G5" s="26">
        <v>348.1</v>
      </c>
      <c r="H5" s="26">
        <v>342.1</v>
      </c>
      <c r="I5" s="26">
        <v>320.6</v>
      </c>
      <c r="J5" s="26">
        <v>375</v>
      </c>
      <c r="K5" s="26">
        <v>385</v>
      </c>
      <c r="L5" s="26">
        <v>384.2</v>
      </c>
      <c r="M5" s="26">
        <v>402.3</v>
      </c>
      <c r="N5" s="26">
        <v>425.3</v>
      </c>
      <c r="O5" s="26">
        <v>434.7</v>
      </c>
      <c r="P5" s="26">
        <v>468.5</v>
      </c>
      <c r="Q5" s="27">
        <v>460</v>
      </c>
      <c r="R5" s="27">
        <v>463.3</v>
      </c>
      <c r="S5" s="28">
        <v>467.5</v>
      </c>
      <c r="T5" s="29">
        <v>470.4</v>
      </c>
      <c r="U5" s="30">
        <v>493.1</v>
      </c>
      <c r="V5" s="31">
        <v>516.9</v>
      </c>
      <c r="W5" s="31">
        <v>536.1</v>
      </c>
      <c r="X5" s="31">
        <v>573.7</v>
      </c>
      <c r="Y5" s="31">
        <v>609.1</v>
      </c>
      <c r="Z5" s="31">
        <v>635.6</v>
      </c>
    </row>
    <row r="6" spans="1:26" s="2" customFormat="1" ht="47.25">
      <c r="A6" s="17">
        <v>2</v>
      </c>
      <c r="B6" s="21" t="s">
        <v>4</v>
      </c>
      <c r="C6" s="22" t="s">
        <v>12</v>
      </c>
      <c r="D6" s="32">
        <v>10.9</v>
      </c>
      <c r="E6" s="32">
        <v>11</v>
      </c>
      <c r="F6" s="32">
        <v>11</v>
      </c>
      <c r="G6" s="32">
        <v>11.2</v>
      </c>
      <c r="H6" s="32">
        <v>11.5</v>
      </c>
      <c r="I6" s="32">
        <v>11.7</v>
      </c>
      <c r="J6" s="32">
        <v>12</v>
      </c>
      <c r="K6" s="32">
        <v>12.3</v>
      </c>
      <c r="L6" s="32">
        <v>12.8</v>
      </c>
      <c r="M6" s="32">
        <v>13.2</v>
      </c>
      <c r="N6" s="32">
        <v>13.5</v>
      </c>
      <c r="O6" s="32">
        <v>14.6</v>
      </c>
      <c r="P6" s="32">
        <v>14.7</v>
      </c>
      <c r="Q6" s="33">
        <v>15.2</v>
      </c>
      <c r="R6" s="33">
        <v>15.6</v>
      </c>
      <c r="S6" s="34">
        <v>15.9</v>
      </c>
      <c r="T6" s="35">
        <v>16.2</v>
      </c>
      <c r="U6" s="36">
        <v>16.6</v>
      </c>
      <c r="V6" s="37">
        <v>17</v>
      </c>
      <c r="W6" s="37">
        <v>17.3</v>
      </c>
      <c r="X6" s="37">
        <v>17.8</v>
      </c>
      <c r="Y6" s="37">
        <v>18.6</v>
      </c>
      <c r="Z6" s="37">
        <v>18.8</v>
      </c>
    </row>
    <row r="7" spans="1:26" s="2" customFormat="1" ht="31.5">
      <c r="A7" s="17">
        <v>3</v>
      </c>
      <c r="B7" s="38" t="s">
        <v>5</v>
      </c>
      <c r="C7" s="22" t="s">
        <v>35</v>
      </c>
      <c r="D7" s="39">
        <f aca="true" t="shared" si="0" ref="D7:X7">IF(D5="","n/a",D5/D6)</f>
        <v>33.48623853211009</v>
      </c>
      <c r="E7" s="39">
        <f t="shared" si="0"/>
        <v>31.727272727272727</v>
      </c>
      <c r="F7" s="39">
        <f t="shared" si="0"/>
        <v>30.363636363636363</v>
      </c>
      <c r="G7" s="39">
        <f t="shared" si="0"/>
        <v>31.080357142857146</v>
      </c>
      <c r="H7" s="39">
        <f t="shared" si="0"/>
        <v>29.747826086956525</v>
      </c>
      <c r="I7" s="39">
        <f t="shared" si="0"/>
        <v>27.401709401709404</v>
      </c>
      <c r="J7" s="39">
        <f t="shared" si="0"/>
        <v>31.25</v>
      </c>
      <c r="K7" s="39">
        <f t="shared" si="0"/>
        <v>31.300813008130078</v>
      </c>
      <c r="L7" s="39">
        <f t="shared" si="0"/>
        <v>30.015624999999996</v>
      </c>
      <c r="M7" s="39">
        <f t="shared" si="0"/>
        <v>30.47727272727273</v>
      </c>
      <c r="N7" s="39">
        <f t="shared" si="0"/>
        <v>31.503703703703703</v>
      </c>
      <c r="O7" s="39">
        <f t="shared" si="0"/>
        <v>29.773972602739725</v>
      </c>
      <c r="P7" s="39">
        <f t="shared" si="0"/>
        <v>31.87074829931973</v>
      </c>
      <c r="Q7" s="39">
        <f t="shared" si="0"/>
        <v>30.263157894736842</v>
      </c>
      <c r="R7" s="39">
        <f t="shared" si="0"/>
        <v>29.69871794871795</v>
      </c>
      <c r="S7" s="39">
        <f t="shared" si="0"/>
        <v>29.40251572327044</v>
      </c>
      <c r="T7" s="39">
        <f t="shared" si="0"/>
        <v>29.037037037037038</v>
      </c>
      <c r="U7" s="39">
        <f t="shared" si="0"/>
        <v>29.70481927710843</v>
      </c>
      <c r="V7" s="39">
        <f t="shared" si="0"/>
        <v>30.405882352941177</v>
      </c>
      <c r="W7" s="39">
        <f t="shared" si="0"/>
        <v>30.98843930635838</v>
      </c>
      <c r="X7" s="39">
        <f t="shared" si="0"/>
        <v>32.23033707865169</v>
      </c>
      <c r="Y7" s="39">
        <f>IF(Y5="","n/a",Y5/Y6)</f>
        <v>32.747311827956985</v>
      </c>
      <c r="Z7" s="39">
        <v>33.8</v>
      </c>
    </row>
    <row r="8" spans="1:26" s="2" customFormat="1" ht="16.5" customHeight="1">
      <c r="A8" s="17"/>
      <c r="B8" s="55" t="s">
        <v>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  <c r="Z8" s="23"/>
    </row>
    <row r="9" spans="1:26" s="2" customFormat="1" ht="63">
      <c r="A9" s="17">
        <v>4</v>
      </c>
      <c r="B9" s="21" t="s">
        <v>6</v>
      </c>
      <c r="C9" s="22" t="s">
        <v>12</v>
      </c>
      <c r="D9" s="32">
        <v>4</v>
      </c>
      <c r="E9" s="32">
        <v>3.9</v>
      </c>
      <c r="F9" s="32">
        <v>3.9</v>
      </c>
      <c r="G9" s="32">
        <v>3.7</v>
      </c>
      <c r="H9" s="32">
        <v>3.5</v>
      </c>
      <c r="I9" s="32">
        <v>3.4</v>
      </c>
      <c r="J9" s="32">
        <v>3.3</v>
      </c>
      <c r="K9" s="32">
        <v>3.2</v>
      </c>
      <c r="L9" s="32">
        <v>2.9</v>
      </c>
      <c r="M9" s="32">
        <v>2.9</v>
      </c>
      <c r="N9" s="32">
        <v>2.8</v>
      </c>
      <c r="O9" s="32">
        <v>2</v>
      </c>
      <c r="P9" s="32">
        <v>2.1</v>
      </c>
      <c r="Q9" s="33">
        <v>1.8</v>
      </c>
      <c r="R9" s="33">
        <v>1.7</v>
      </c>
      <c r="S9" s="40">
        <v>1.6</v>
      </c>
      <c r="T9" s="35">
        <v>1.6</v>
      </c>
      <c r="U9" s="36">
        <v>1.4</v>
      </c>
      <c r="V9" s="36">
        <v>1.3</v>
      </c>
      <c r="W9" s="36">
        <v>1.2</v>
      </c>
      <c r="X9" s="41">
        <f>X14-X6</f>
        <v>1</v>
      </c>
      <c r="Y9" s="41">
        <v>0.4</v>
      </c>
      <c r="Z9" s="41">
        <v>0.8</v>
      </c>
    </row>
    <row r="10" spans="1:26" s="2" customFormat="1" ht="31.5">
      <c r="A10" s="17">
        <v>5</v>
      </c>
      <c r="B10" s="21" t="s">
        <v>7</v>
      </c>
      <c r="C10" s="22" t="s">
        <v>35</v>
      </c>
      <c r="D10" s="32">
        <f>D5/D14</f>
        <v>24.496644295302012</v>
      </c>
      <c r="E10" s="32">
        <f aca="true" t="shared" si="1" ref="E10:X10">E5/E14</f>
        <v>23.42281879194631</v>
      </c>
      <c r="F10" s="32">
        <f t="shared" si="1"/>
        <v>22.416107382550337</v>
      </c>
      <c r="G10" s="32">
        <f t="shared" si="1"/>
        <v>23.36241610738255</v>
      </c>
      <c r="H10" s="32">
        <f t="shared" si="1"/>
        <v>22.80666666666667</v>
      </c>
      <c r="I10" s="32">
        <f t="shared" si="1"/>
        <v>21.2317880794702</v>
      </c>
      <c r="J10" s="32">
        <f t="shared" si="1"/>
        <v>24.509803921568626</v>
      </c>
      <c r="K10" s="32">
        <f t="shared" si="1"/>
        <v>24.838709677419356</v>
      </c>
      <c r="L10" s="32">
        <f t="shared" si="1"/>
        <v>24.471337579617835</v>
      </c>
      <c r="M10" s="32">
        <f t="shared" si="1"/>
        <v>24.987577639751553</v>
      </c>
      <c r="N10" s="32">
        <f t="shared" si="1"/>
        <v>26.0920245398773</v>
      </c>
      <c r="O10" s="32">
        <f t="shared" si="1"/>
        <v>26.186746987951803</v>
      </c>
      <c r="P10" s="32">
        <f t="shared" si="1"/>
        <v>27.88690476190476</v>
      </c>
      <c r="Q10" s="32">
        <f t="shared" si="1"/>
        <v>27.058823529411764</v>
      </c>
      <c r="R10" s="32">
        <f t="shared" si="1"/>
        <v>26.78034682080925</v>
      </c>
      <c r="S10" s="32">
        <f t="shared" si="1"/>
        <v>26.714285714285715</v>
      </c>
      <c r="T10" s="32">
        <f t="shared" si="1"/>
        <v>26.42696629213483</v>
      </c>
      <c r="U10" s="32">
        <f t="shared" si="1"/>
        <v>27.394444444444446</v>
      </c>
      <c r="V10" s="32">
        <f t="shared" si="1"/>
        <v>28.24590163934426</v>
      </c>
      <c r="W10" s="32">
        <f t="shared" si="1"/>
        <v>28.97837837837838</v>
      </c>
      <c r="X10" s="32">
        <f t="shared" si="1"/>
        <v>30.51595744680851</v>
      </c>
      <c r="Y10" s="32">
        <v>32</v>
      </c>
      <c r="Z10" s="32">
        <v>32.4</v>
      </c>
    </row>
    <row r="11" spans="1:26" s="2" customFormat="1" ht="47.25">
      <c r="A11" s="17">
        <v>6</v>
      </c>
      <c r="B11" s="21" t="s">
        <v>8</v>
      </c>
      <c r="C11" s="22" t="s">
        <v>35</v>
      </c>
      <c r="D11" s="39">
        <f aca="true" t="shared" si="2" ref="D11:W11">IF(D10="","n/a",D9*D10)</f>
        <v>97.98657718120805</v>
      </c>
      <c r="E11" s="39">
        <f t="shared" si="2"/>
        <v>91.3489932885906</v>
      </c>
      <c r="F11" s="39">
        <f t="shared" si="2"/>
        <v>87.42281879194631</v>
      </c>
      <c r="G11" s="39">
        <f t="shared" si="2"/>
        <v>86.44093959731543</v>
      </c>
      <c r="H11" s="39">
        <f t="shared" si="2"/>
        <v>79.82333333333334</v>
      </c>
      <c r="I11" s="39">
        <f t="shared" si="2"/>
        <v>72.18807947019867</v>
      </c>
      <c r="J11" s="39">
        <f t="shared" si="2"/>
        <v>80.88235294117646</v>
      </c>
      <c r="K11" s="39">
        <f t="shared" si="2"/>
        <v>79.48387096774195</v>
      </c>
      <c r="L11" s="39">
        <f t="shared" si="2"/>
        <v>70.96687898089172</v>
      </c>
      <c r="M11" s="39">
        <f t="shared" si="2"/>
        <v>72.4639751552795</v>
      </c>
      <c r="N11" s="39">
        <f t="shared" si="2"/>
        <v>73.05766871165643</v>
      </c>
      <c r="O11" s="39">
        <f t="shared" si="2"/>
        <v>52.37349397590361</v>
      </c>
      <c r="P11" s="39">
        <f t="shared" si="2"/>
        <v>58.5625</v>
      </c>
      <c r="Q11" s="39">
        <f t="shared" si="2"/>
        <v>48.705882352941174</v>
      </c>
      <c r="R11" s="39">
        <f t="shared" si="2"/>
        <v>45.526589595375725</v>
      </c>
      <c r="S11" s="39">
        <f t="shared" si="2"/>
        <v>42.74285714285715</v>
      </c>
      <c r="T11" s="39">
        <f t="shared" si="2"/>
        <v>42.28314606741573</v>
      </c>
      <c r="U11" s="39">
        <f t="shared" si="2"/>
        <v>38.352222222222224</v>
      </c>
      <c r="V11" s="39">
        <f t="shared" si="2"/>
        <v>36.71967213114754</v>
      </c>
      <c r="W11" s="39">
        <f t="shared" si="2"/>
        <v>34.774054054054055</v>
      </c>
      <c r="X11" s="39">
        <f>IF(X10="","n/a",X9*X10)</f>
        <v>30.51595744680851</v>
      </c>
      <c r="Y11" s="39">
        <f>IF(Y10="","n/a",Y9*Y10)</f>
        <v>12.8</v>
      </c>
      <c r="Z11" s="39">
        <v>25.9</v>
      </c>
    </row>
    <row r="12" spans="1:26" s="2" customFormat="1" ht="16.5" customHeight="1">
      <c r="A12" s="17"/>
      <c r="B12" s="55" t="s">
        <v>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23"/>
    </row>
    <row r="13" spans="1:26" s="2" customFormat="1" ht="18">
      <c r="A13" s="17">
        <v>7</v>
      </c>
      <c r="B13" s="21" t="s">
        <v>9</v>
      </c>
      <c r="C13" s="22" t="s">
        <v>35</v>
      </c>
      <c r="D13" s="39">
        <f>D5+D11</f>
        <v>462.9865771812081</v>
      </c>
      <c r="E13" s="39">
        <f aca="true" t="shared" si="3" ref="E13:W13">E5+E11</f>
        <v>440.3489932885906</v>
      </c>
      <c r="F13" s="39">
        <f t="shared" si="3"/>
        <v>421.4228187919463</v>
      </c>
      <c r="G13" s="39">
        <f t="shared" si="3"/>
        <v>434.54093959731546</v>
      </c>
      <c r="H13" s="39">
        <f t="shared" si="3"/>
        <v>421.92333333333335</v>
      </c>
      <c r="I13" s="39">
        <f t="shared" si="3"/>
        <v>392.7880794701987</v>
      </c>
      <c r="J13" s="39">
        <f t="shared" si="3"/>
        <v>455.88235294117646</v>
      </c>
      <c r="K13" s="39">
        <f t="shared" si="3"/>
        <v>464.48387096774195</v>
      </c>
      <c r="L13" s="39">
        <f t="shared" si="3"/>
        <v>455.16687898089174</v>
      </c>
      <c r="M13" s="39">
        <f t="shared" si="3"/>
        <v>474.7639751552795</v>
      </c>
      <c r="N13" s="39">
        <f t="shared" si="3"/>
        <v>498.35766871165646</v>
      </c>
      <c r="O13" s="39">
        <f t="shared" si="3"/>
        <v>487.0734939759036</v>
      </c>
      <c r="P13" s="39">
        <f t="shared" si="3"/>
        <v>527.0625</v>
      </c>
      <c r="Q13" s="39">
        <f t="shared" si="3"/>
        <v>508.70588235294116</v>
      </c>
      <c r="R13" s="39">
        <f t="shared" si="3"/>
        <v>508.8265895953757</v>
      </c>
      <c r="S13" s="39">
        <f t="shared" si="3"/>
        <v>510.24285714285713</v>
      </c>
      <c r="T13" s="39">
        <f t="shared" si="3"/>
        <v>512.6831460674157</v>
      </c>
      <c r="U13" s="39">
        <f t="shared" si="3"/>
        <v>531.4522222222222</v>
      </c>
      <c r="V13" s="39">
        <f t="shared" si="3"/>
        <v>553.6196721311475</v>
      </c>
      <c r="W13" s="39">
        <f t="shared" si="3"/>
        <v>570.8740540540541</v>
      </c>
      <c r="X13" s="39">
        <f>X5+X11</f>
        <v>604.2159574468086</v>
      </c>
      <c r="Y13" s="39">
        <f>Y5+Y11</f>
        <v>621.9</v>
      </c>
      <c r="Z13" s="39">
        <v>661.5</v>
      </c>
    </row>
    <row r="14" spans="1:26" s="2" customFormat="1" ht="31.5">
      <c r="A14" s="17">
        <v>8</v>
      </c>
      <c r="B14" s="21" t="s">
        <v>10</v>
      </c>
      <c r="C14" s="22" t="s">
        <v>12</v>
      </c>
      <c r="D14" s="32">
        <v>14.9</v>
      </c>
      <c r="E14" s="32">
        <v>14.9</v>
      </c>
      <c r="F14" s="32">
        <v>14.9</v>
      </c>
      <c r="G14" s="32">
        <v>14.9</v>
      </c>
      <c r="H14" s="32">
        <v>15</v>
      </c>
      <c r="I14" s="32">
        <v>15.1</v>
      </c>
      <c r="J14" s="32">
        <v>15.3</v>
      </c>
      <c r="K14" s="32">
        <v>15.5</v>
      </c>
      <c r="L14" s="32">
        <v>15.7</v>
      </c>
      <c r="M14" s="32">
        <v>16.1</v>
      </c>
      <c r="N14" s="32">
        <v>16.3</v>
      </c>
      <c r="O14" s="32">
        <v>16.6</v>
      </c>
      <c r="P14" s="42">
        <v>16.8</v>
      </c>
      <c r="Q14" s="33">
        <v>17</v>
      </c>
      <c r="R14" s="33">
        <v>17.3</v>
      </c>
      <c r="S14" s="40">
        <v>17.5</v>
      </c>
      <c r="T14" s="35">
        <v>17.8</v>
      </c>
      <c r="U14" s="35">
        <v>18</v>
      </c>
      <c r="V14" s="37">
        <v>18.3</v>
      </c>
      <c r="W14" s="37">
        <v>18.5</v>
      </c>
      <c r="X14" s="37">
        <v>18.8</v>
      </c>
      <c r="Y14" s="37">
        <v>19</v>
      </c>
      <c r="Z14" s="37">
        <v>19.6</v>
      </c>
    </row>
    <row r="15" spans="1:26" s="2" customFormat="1" ht="31.5">
      <c r="A15" s="17">
        <v>9</v>
      </c>
      <c r="B15" s="43" t="s">
        <v>11</v>
      </c>
      <c r="C15" s="22" t="s">
        <v>36</v>
      </c>
      <c r="D15" s="44">
        <f>D13/D14</f>
        <v>31.0729246430341</v>
      </c>
      <c r="E15" s="44">
        <f aca="true" t="shared" si="4" ref="E15:W15">E13/E14</f>
        <v>29.553623710643663</v>
      </c>
      <c r="F15" s="44">
        <f t="shared" si="4"/>
        <v>28.283410657177605</v>
      </c>
      <c r="G15" s="44">
        <f t="shared" si="4"/>
        <v>29.163821449484256</v>
      </c>
      <c r="H15" s="44">
        <f t="shared" si="4"/>
        <v>28.128222222222224</v>
      </c>
      <c r="I15" s="44">
        <f t="shared" si="4"/>
        <v>26.012455594052895</v>
      </c>
      <c r="J15" s="44">
        <f t="shared" si="4"/>
        <v>29.796232218377547</v>
      </c>
      <c r="K15" s="44">
        <f t="shared" si="4"/>
        <v>29.966701352757546</v>
      </c>
      <c r="L15" s="44">
        <f t="shared" si="4"/>
        <v>28.99152095419693</v>
      </c>
      <c r="M15" s="44">
        <f t="shared" si="4"/>
        <v>29.488445661818602</v>
      </c>
      <c r="N15" s="44">
        <f t="shared" si="4"/>
        <v>30.574090105009596</v>
      </c>
      <c r="O15" s="44">
        <f t="shared" si="4"/>
        <v>29.341776745536357</v>
      </c>
      <c r="P15" s="44">
        <f t="shared" si="4"/>
        <v>31.372767857142854</v>
      </c>
      <c r="Q15" s="44">
        <f t="shared" si="4"/>
        <v>29.92387543252595</v>
      </c>
      <c r="R15" s="44">
        <f t="shared" si="4"/>
        <v>29.41194159510842</v>
      </c>
      <c r="S15" s="44">
        <f t="shared" si="4"/>
        <v>29.15673469387755</v>
      </c>
      <c r="T15" s="44">
        <f t="shared" si="4"/>
        <v>28.802423936371667</v>
      </c>
      <c r="U15" s="44">
        <f t="shared" si="4"/>
        <v>29.525123456790123</v>
      </c>
      <c r="V15" s="44">
        <f t="shared" si="4"/>
        <v>30.2524411000627</v>
      </c>
      <c r="W15" s="44">
        <f t="shared" si="4"/>
        <v>30.85805697589482</v>
      </c>
      <c r="X15" s="44">
        <f>X13/X14</f>
        <v>32.13914667270259</v>
      </c>
      <c r="Y15" s="44">
        <f>Y13/Y14</f>
        <v>32.73157894736842</v>
      </c>
      <c r="Z15" s="44">
        <v>33.8</v>
      </c>
    </row>
    <row r="16" spans="1:16" s="2" customFormat="1" ht="15.75">
      <c r="A16" s="10"/>
      <c r="B16" s="8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4" customFormat="1" ht="15">
      <c r="A17" s="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4" customFormat="1" ht="15" customHeight="1">
      <c r="A18" s="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s="4" customFormat="1" ht="15">
      <c r="A19" s="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2:16" ht="15.7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2:16" ht="15.7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5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5.7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ht="15.75">
      <c r="B24" s="3"/>
    </row>
    <row r="25" ht="15.75">
      <c r="B25" s="3"/>
    </row>
    <row r="26" ht="15.75">
      <c r="B26" s="3"/>
    </row>
  </sheetData>
  <sheetProtection/>
  <mergeCells count="11">
    <mergeCell ref="B21:P21"/>
    <mergeCell ref="B4:Y4"/>
    <mergeCell ref="B8:Y8"/>
    <mergeCell ref="B12:Y12"/>
    <mergeCell ref="A1:Y1"/>
    <mergeCell ref="A2:X2"/>
    <mergeCell ref="B22:P22"/>
    <mergeCell ref="B17:P17"/>
    <mergeCell ref="B18:P18"/>
    <mergeCell ref="B19:P19"/>
    <mergeCell ref="B20:P20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1.8515625" style="48" customWidth="1"/>
    <col min="2" max="2" width="84.00390625" style="48" customWidth="1"/>
    <col min="3" max="3" width="9.140625" style="48" customWidth="1"/>
    <col min="4" max="16384" width="9.140625" style="48" customWidth="1"/>
  </cols>
  <sheetData>
    <row r="1" spans="1:2" ht="15">
      <c r="A1" s="46" t="s">
        <v>14</v>
      </c>
      <c r="B1" s="47" t="s">
        <v>0</v>
      </c>
    </row>
    <row r="2" spans="1:2" ht="45">
      <c r="A2" s="46" t="s">
        <v>15</v>
      </c>
      <c r="B2" s="49" t="s">
        <v>16</v>
      </c>
    </row>
    <row r="3" spans="1:2" ht="15">
      <c r="A3" s="46" t="s">
        <v>17</v>
      </c>
      <c r="B3" s="50" t="s">
        <v>18</v>
      </c>
    </row>
    <row r="4" spans="1:2" ht="15">
      <c r="A4" s="46" t="s">
        <v>19</v>
      </c>
      <c r="B4" s="47" t="s">
        <v>20</v>
      </c>
    </row>
    <row r="5" spans="1:2" ht="120">
      <c r="A5" s="46" t="s">
        <v>21</v>
      </c>
      <c r="B5" s="50" t="s">
        <v>34</v>
      </c>
    </row>
    <row r="6" spans="1:2" ht="15">
      <c r="A6" s="46" t="s">
        <v>22</v>
      </c>
      <c r="B6" s="47" t="s">
        <v>23</v>
      </c>
    </row>
    <row r="7" spans="1:2" ht="30">
      <c r="A7" s="46" t="s">
        <v>24</v>
      </c>
      <c r="B7" s="50" t="s">
        <v>25</v>
      </c>
    </row>
    <row r="8" spans="1:2" ht="15">
      <c r="A8" s="46" t="s">
        <v>26</v>
      </c>
      <c r="B8" s="50" t="s">
        <v>27</v>
      </c>
    </row>
    <row r="9" spans="1:2" ht="30">
      <c r="A9" s="46" t="s">
        <v>28</v>
      </c>
      <c r="B9" s="50"/>
    </row>
    <row r="10" spans="1:2" ht="15" customHeight="1">
      <c r="A10" s="65" t="s">
        <v>29</v>
      </c>
      <c r="B10" s="67" t="s">
        <v>10</v>
      </c>
    </row>
    <row r="11" spans="1:2" ht="15">
      <c r="A11" s="66"/>
      <c r="B11" s="68"/>
    </row>
    <row r="12" spans="1:2" ht="15">
      <c r="A12" s="66"/>
      <c r="B12" s="69"/>
    </row>
    <row r="13" spans="1:2" ht="15">
      <c r="A13" s="46" t="s">
        <v>30</v>
      </c>
      <c r="B13" s="51" t="s">
        <v>31</v>
      </c>
    </row>
    <row r="14" spans="1:2" ht="15">
      <c r="A14" s="46" t="s">
        <v>32</v>
      </c>
      <c r="B14" s="47" t="s">
        <v>33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2017-08-31T10:22:12Z</cp:lastPrinted>
  <dcterms:created xsi:type="dcterms:W3CDTF">2011-05-01T09:55:58Z</dcterms:created>
  <dcterms:modified xsi:type="dcterms:W3CDTF">2023-12-25T04:40:08Z</dcterms:modified>
  <cp:category/>
  <cp:version/>
  <cp:contentType/>
  <cp:contentStatus/>
</cp:coreProperties>
</file>